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8380" windowHeight="13170"/>
  </bookViews>
  <sheets>
    <sheet name="Zählprotokoll" sheetId="2" r:id="rId1"/>
    <sheet name="Kassenbericht" sheetId="1" r:id="rId2"/>
    <sheet name="Gemeinsam" sheetId="4" r:id="rId3"/>
  </sheets>
  <definedNames>
    <definedName name="_xlnm.Print_Area" localSheetId="1">Kassenbericht!$A$1:$F$41</definedName>
  </definedNames>
  <calcPr calcId="125725"/>
</workbook>
</file>

<file path=xl/calcChain.xml><?xml version="1.0" encoding="utf-8"?>
<calcChain xmlns="http://schemas.openxmlformats.org/spreadsheetml/2006/main">
  <c r="C51" i="4"/>
  <c r="C50"/>
  <c r="C47"/>
  <c r="C46"/>
  <c r="C45"/>
  <c r="B45"/>
  <c r="D28"/>
  <c r="D26"/>
  <c r="D24"/>
  <c r="C24" s="1"/>
  <c r="D22"/>
  <c r="F10"/>
  <c r="C10"/>
  <c r="F9"/>
  <c r="C9"/>
  <c r="F8"/>
  <c r="C8"/>
  <c r="F7"/>
  <c r="C7"/>
  <c r="F6"/>
  <c r="C6"/>
  <c r="F5"/>
  <c r="C5"/>
  <c r="F4"/>
  <c r="F12" s="1"/>
  <c r="C4"/>
  <c r="E26" i="1"/>
  <c r="C37"/>
  <c r="C36"/>
  <c r="C35"/>
  <c r="D16"/>
  <c r="E8"/>
  <c r="D8" s="1"/>
  <c r="D12"/>
  <c r="D14"/>
  <c r="D10"/>
  <c r="C32"/>
  <c r="F10" i="2"/>
  <c r="F9"/>
  <c r="F8"/>
  <c r="F7"/>
  <c r="F6"/>
  <c r="F5"/>
  <c r="F4"/>
  <c r="C5"/>
  <c r="C6"/>
  <c r="C7"/>
  <c r="C8"/>
  <c r="C9"/>
  <c r="C10"/>
  <c r="C4"/>
  <c r="C33" i="1"/>
  <c r="C31"/>
  <c r="B31"/>
  <c r="C12" i="4" l="1"/>
  <c r="E17" s="1"/>
  <c r="C54" s="1"/>
  <c r="D30"/>
  <c r="C22"/>
  <c r="C30" s="1"/>
  <c r="C49"/>
  <c r="C12" i="2"/>
  <c r="F12"/>
  <c r="E31" i="4" l="1"/>
  <c r="E34" s="1"/>
  <c r="E40" s="1"/>
  <c r="C48" s="1"/>
  <c r="C53" s="1"/>
  <c r="C55" s="1"/>
  <c r="E30"/>
  <c r="E3" i="1"/>
  <c r="E17" s="1"/>
  <c r="C40" l="1"/>
  <c r="C8"/>
  <c r="C10"/>
  <c r="E16" l="1"/>
  <c r="C16"/>
  <c r="E20"/>
  <c r="C34" s="1"/>
  <c r="C39" s="1"/>
  <c r="C41" s="1"/>
</calcChain>
</file>

<file path=xl/sharedStrings.xml><?xml version="1.0" encoding="utf-8"?>
<sst xmlns="http://schemas.openxmlformats.org/spreadsheetml/2006/main" count="90" uniqueCount="41">
  <si>
    <t>Kassenbericht</t>
  </si>
  <si>
    <t>Nr.</t>
  </si>
  <si>
    <t>Euro</t>
  </si>
  <si>
    <t>Datum:</t>
  </si>
  <si>
    <t>Vorsteuer</t>
  </si>
  <si>
    <t>1. Wareneinkäufe (inkl. Nebenkosten)</t>
  </si>
  <si>
    <t>2. Sonstige Ausgaben</t>
  </si>
  <si>
    <t>3. Bankeinzahlungen</t>
  </si>
  <si>
    <t>Summe</t>
  </si>
  <si>
    <t>Sonstige Betriebseinnahmen im Laufe des Tages</t>
  </si>
  <si>
    <t>2. Sonstiges</t>
  </si>
  <si>
    <t>Unterschrift</t>
  </si>
  <si>
    <t>Ausgaben im Laufe des Tages</t>
  </si>
  <si>
    <t>Nettobetrag</t>
  </si>
  <si>
    <r>
      <t>4. Privatentnahmen (</t>
    </r>
    <r>
      <rPr>
        <b/>
        <sz val="11"/>
        <color theme="1"/>
        <rFont val="Calibri"/>
        <family val="2"/>
        <scheme val="minor"/>
      </rPr>
      <t>lt. Eigenbeleg</t>
    </r>
    <r>
      <rPr>
        <sz val="11"/>
        <color theme="1"/>
        <rFont val="Calibri"/>
        <family val="2"/>
        <scheme val="minor"/>
      </rPr>
      <t>)</t>
    </r>
  </si>
  <si>
    <t>%</t>
  </si>
  <si>
    <t>= Kasseneingang</t>
  </si>
  <si>
    <t>= Bareinnahmen (Tageslosung)</t>
  </si>
  <si>
    <t>Gegenprobe</t>
  </si>
  <si>
    <t>Kasse zum Beginn des</t>
  </si>
  <si>
    <t>+ Einlage Barmittel</t>
  </si>
  <si>
    <t>+ sonstige Einzahlungen</t>
  </si>
  <si>
    <t>./. Ausgaben</t>
  </si>
  <si>
    <t>./. Bankeinzahlungen</t>
  </si>
  <si>
    <t>./. Privatentnahme</t>
  </si>
  <si>
    <t>rechnererischer Ist-Bestand</t>
  </si>
  <si>
    <t>+ Einnnahmen</t>
  </si>
  <si>
    <t>tatsächlicher Ist-Bestand</t>
  </si>
  <si>
    <t>Differenz</t>
  </si>
  <si>
    <r>
      <t>1. Privateinlagen (</t>
    </r>
    <r>
      <rPr>
        <b/>
        <sz val="11"/>
        <color theme="1"/>
        <rFont val="Calibri"/>
        <family val="2"/>
        <scheme val="minor"/>
      </rPr>
      <t>lt. Eigenbeleg</t>
    </r>
    <r>
      <rPr>
        <sz val="11"/>
        <color theme="1"/>
        <rFont val="Calibri"/>
        <family val="2"/>
        <scheme val="minor"/>
      </rPr>
      <t>)</t>
    </r>
  </si>
  <si>
    <t>= Kassenbestand bei Geschäftsschluss (lt. Zählprotokoll)</t>
  </si>
  <si>
    <t xml:space="preserve">abzüglich Kassenbestand vom Vortag </t>
  </si>
  <si>
    <t>Zählprotokoll</t>
  </si>
  <si>
    <t>Scheine</t>
  </si>
  <si>
    <t>Münzen</t>
  </si>
  <si>
    <t>Wert</t>
  </si>
  <si>
    <t>Anzahl</t>
  </si>
  <si>
    <t>Betrag</t>
  </si>
  <si>
    <t xml:space="preserve">Summe    </t>
  </si>
  <si>
    <t>Vermerke zur 
Verbuchung</t>
  </si>
  <si>
    <r>
      <t>4. Privatentnahmen 
(</t>
    </r>
    <r>
      <rPr>
        <b/>
        <sz val="11"/>
        <color theme="1"/>
        <rFont val="Calibri"/>
        <family val="2"/>
        <scheme val="minor"/>
      </rPr>
      <t>lt. Eigenbeleg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</si>
</sst>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numFmts count="2">
    <numFmt numFmtId="164" formatCode="#,##0.00;;;@"/>
    <numFmt numFmtId="165" formatCode="#,##0.00\ &quot;€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14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7" xfId="0" applyBorder="1" applyAlignment="1"/>
    <xf numFmtId="0" fontId="0" fillId="0" borderId="14" xfId="0" applyBorder="1" applyAlignment="1"/>
    <xf numFmtId="0" fontId="0" fillId="0" borderId="27" xfId="0" applyBorder="1" applyAlignment="1"/>
    <xf numFmtId="0" fontId="0" fillId="0" borderId="17" xfId="0" applyBorder="1"/>
    <xf numFmtId="0" fontId="0" fillId="0" borderId="14" xfId="0" applyBorder="1"/>
    <xf numFmtId="0" fontId="0" fillId="0" borderId="28" xfId="0" applyBorder="1"/>
    <xf numFmtId="164" fontId="0" fillId="0" borderId="14" xfId="0" applyNumberFormat="1" applyBorder="1"/>
    <xf numFmtId="164" fontId="0" fillId="0" borderId="27" xfId="0" applyNumberFormat="1" applyBorder="1"/>
    <xf numFmtId="164" fontId="0" fillId="0" borderId="30" xfId="0" applyNumberFormat="1" applyFill="1" applyBorder="1"/>
    <xf numFmtId="165" fontId="0" fillId="0" borderId="17" xfId="0" applyNumberFormat="1" applyBorder="1"/>
    <xf numFmtId="165" fontId="0" fillId="0" borderId="14" xfId="0" applyNumberFormat="1" applyBorder="1"/>
    <xf numFmtId="0" fontId="0" fillId="0" borderId="29" xfId="0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4" fontId="1" fillId="2" borderId="36" xfId="0" applyNumberFormat="1" applyFont="1" applyFill="1" applyBorder="1" applyProtection="1">
      <protection locked="0"/>
    </xf>
    <xf numFmtId="4" fontId="1" fillId="2" borderId="14" xfId="0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Protection="1"/>
    <xf numFmtId="0" fontId="0" fillId="0" borderId="8" xfId="0" applyBorder="1" applyProtection="1"/>
    <xf numFmtId="0" fontId="0" fillId="0" borderId="8" xfId="0" applyBorder="1" applyAlignment="1" applyProtection="1">
      <alignment horizontal="right"/>
    </xf>
    <xf numFmtId="14" fontId="0" fillId="2" borderId="8" xfId="0" applyNumberFormat="1" applyFill="1" applyBorder="1" applyProtection="1"/>
    <xf numFmtId="0" fontId="0" fillId="2" borderId="9" xfId="0" applyFill="1" applyBorder="1" applyProtection="1"/>
    <xf numFmtId="0" fontId="0" fillId="0" borderId="0" xfId="0" applyProtection="1"/>
    <xf numFmtId="49" fontId="1" fillId="0" borderId="10" xfId="0" applyNumberFormat="1" applyFont="1" applyBorder="1" applyProtection="1"/>
    <xf numFmtId="0" fontId="0" fillId="0" borderId="11" xfId="0" applyBorder="1" applyProtection="1"/>
    <xf numFmtId="0" fontId="0" fillId="0" borderId="15" xfId="0" applyFont="1" applyBorder="1" applyAlignment="1" applyProtection="1">
      <alignment horizontal="center" vertical="top"/>
    </xf>
    <xf numFmtId="0" fontId="0" fillId="0" borderId="12" xfId="0" applyBorder="1" applyAlignment="1" applyProtection="1">
      <alignment horizontal="right" wrapText="1"/>
    </xf>
    <xf numFmtId="49" fontId="2" fillId="0" borderId="5" xfId="0" applyNumberFormat="1" applyFont="1" applyBorder="1" applyProtection="1"/>
    <xf numFmtId="0" fontId="0" fillId="0" borderId="6" xfId="0" applyBorder="1" applyProtection="1"/>
    <xf numFmtId="164" fontId="1" fillId="2" borderId="16" xfId="0" applyNumberFormat="1" applyFont="1" applyFill="1" applyBorder="1" applyProtection="1"/>
    <xf numFmtId="0" fontId="0" fillId="0" borderId="13" xfId="0" applyBorder="1" applyProtection="1"/>
    <xf numFmtId="49" fontId="1" fillId="0" borderId="1" xfId="0" applyNumberFormat="1" applyFont="1" applyBorder="1" applyProtection="1"/>
    <xf numFmtId="0" fontId="0" fillId="0" borderId="0" xfId="0" applyBorder="1" applyProtection="1"/>
    <xf numFmtId="0" fontId="0" fillId="0" borderId="18" xfId="0" applyBorder="1" applyProtection="1"/>
    <xf numFmtId="0" fontId="0" fillId="0" borderId="2" xfId="0" applyBorder="1" applyProtection="1"/>
    <xf numFmtId="0" fontId="0" fillId="0" borderId="10" xfId="0" applyBorder="1" applyProtection="1"/>
    <xf numFmtId="0" fontId="0" fillId="0" borderId="18" xfId="0" applyBorder="1" applyAlignment="1" applyProtection="1">
      <alignment horizontal="center"/>
    </xf>
    <xf numFmtId="0" fontId="0" fillId="0" borderId="19" xfId="0" applyBorder="1" applyProtection="1"/>
    <xf numFmtId="0" fontId="1" fillId="0" borderId="1" xfId="0" applyFont="1" applyBorder="1" applyProtection="1"/>
    <xf numFmtId="0" fontId="0" fillId="0" borderId="23" xfId="0" applyBorder="1" applyAlignment="1" applyProtection="1">
      <alignment horizontal="right"/>
    </xf>
    <xf numFmtId="0" fontId="0" fillId="0" borderId="20" xfId="0" applyBorder="1" applyAlignment="1" applyProtection="1">
      <alignment horizontal="right"/>
    </xf>
    <xf numFmtId="0" fontId="0" fillId="0" borderId="16" xfId="0" applyBorder="1" applyAlignment="1" applyProtection="1">
      <alignment horizontal="center"/>
    </xf>
    <xf numFmtId="0" fontId="0" fillId="0" borderId="1" xfId="0" applyBorder="1" applyProtection="1"/>
    <xf numFmtId="0" fontId="0" fillId="0" borderId="22" xfId="0" applyBorder="1" applyProtection="1"/>
    <xf numFmtId="9" fontId="0" fillId="0" borderId="22" xfId="0" applyNumberFormat="1" applyBorder="1" applyProtection="1"/>
    <xf numFmtId="164" fontId="1" fillId="0" borderId="19" xfId="0" applyNumberFormat="1" applyFont="1" applyFill="1" applyBorder="1" applyProtection="1"/>
    <xf numFmtId="164" fontId="0" fillId="0" borderId="19" xfId="0" applyNumberFormat="1" applyBorder="1" applyProtection="1"/>
    <xf numFmtId="164" fontId="1" fillId="2" borderId="19" xfId="0" applyNumberFormat="1" applyFont="1" applyFill="1" applyBorder="1" applyProtection="1"/>
    <xf numFmtId="0" fontId="1" fillId="0" borderId="19" xfId="0" applyFont="1" applyFill="1" applyBorder="1" applyProtection="1"/>
    <xf numFmtId="4" fontId="0" fillId="0" borderId="19" xfId="0" applyNumberFormat="1" applyBorder="1" applyProtection="1"/>
    <xf numFmtId="0" fontId="1" fillId="0" borderId="19" xfId="0" applyFont="1" applyBorder="1" applyProtection="1"/>
    <xf numFmtId="4" fontId="1" fillId="2" borderId="19" xfId="0" applyNumberFormat="1" applyFont="1" applyFill="1" applyBorder="1" applyProtection="1"/>
    <xf numFmtId="4" fontId="1" fillId="0" borderId="19" xfId="0" applyNumberFormat="1" applyFont="1" applyFill="1" applyBorder="1" applyProtection="1"/>
    <xf numFmtId="164" fontId="0" fillId="0" borderId="0" xfId="0" applyNumberFormat="1" applyBorder="1" applyProtection="1"/>
    <xf numFmtId="4" fontId="1" fillId="2" borderId="36" xfId="0" applyNumberFormat="1" applyFont="1" applyFill="1" applyBorder="1" applyProtection="1"/>
    <xf numFmtId="4" fontId="0" fillId="0" borderId="0" xfId="0" applyNumberFormat="1" applyBorder="1" applyProtection="1"/>
    <xf numFmtId="0" fontId="1" fillId="0" borderId="36" xfId="0" applyFont="1" applyBorder="1" applyProtection="1"/>
    <xf numFmtId="0" fontId="0" fillId="0" borderId="36" xfId="0" applyBorder="1" applyProtection="1"/>
    <xf numFmtId="4" fontId="0" fillId="0" borderId="14" xfId="0" applyNumberFormat="1" applyBorder="1" applyProtection="1"/>
    <xf numFmtId="4" fontId="0" fillId="0" borderId="35" xfId="0" applyNumberFormat="1" applyBorder="1" applyProtection="1"/>
    <xf numFmtId="0" fontId="0" fillId="0" borderId="0" xfId="0" applyBorder="1" applyAlignment="1" applyProtection="1">
      <alignment horizontal="right"/>
    </xf>
    <xf numFmtId="0" fontId="1" fillId="0" borderId="11" xfId="0" applyFont="1" applyBorder="1" applyAlignment="1" applyProtection="1">
      <alignment horizontal="right"/>
    </xf>
    <xf numFmtId="0" fontId="0" fillId="0" borderId="5" xfId="0" applyBorder="1" applyProtection="1"/>
    <xf numFmtId="0" fontId="2" fillId="0" borderId="34" xfId="0" applyFont="1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4" fontId="1" fillId="2" borderId="14" xfId="0" applyNumberFormat="1" applyFont="1" applyFill="1" applyBorder="1" applyAlignment="1" applyProtection="1">
      <alignment vertical="center"/>
    </xf>
    <xf numFmtId="49" fontId="2" fillId="0" borderId="34" xfId="0" applyNumberFormat="1" applyFont="1" applyBorder="1" applyAlignment="1" applyProtection="1">
      <alignment vertical="center"/>
    </xf>
    <xf numFmtId="4" fontId="1" fillId="0" borderId="14" xfId="0" applyNumberFormat="1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31" xfId="0" applyBorder="1" applyProtection="1"/>
    <xf numFmtId="0" fontId="0" fillId="0" borderId="32" xfId="0" applyBorder="1" applyProtection="1"/>
    <xf numFmtId="0" fontId="0" fillId="0" borderId="33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" fillId="0" borderId="0" xfId="0" applyFont="1" applyBorder="1" applyProtection="1"/>
    <xf numFmtId="49" fontId="0" fillId="0" borderId="0" xfId="0" applyNumberFormat="1" applyFont="1" applyBorder="1" applyProtection="1"/>
    <xf numFmtId="14" fontId="0" fillId="0" borderId="0" xfId="0" applyNumberFormat="1" applyFont="1" applyProtection="1"/>
    <xf numFmtId="4" fontId="0" fillId="0" borderId="0" xfId="0" applyNumberFormat="1" applyFont="1" applyProtection="1"/>
    <xf numFmtId="0" fontId="0" fillId="0" borderId="0" xfId="0" applyFont="1" applyProtection="1"/>
    <xf numFmtId="49" fontId="0" fillId="0" borderId="6" xfId="0" applyNumberFormat="1" applyFont="1" applyBorder="1" applyProtection="1"/>
    <xf numFmtId="0" fontId="0" fillId="0" borderId="6" xfId="0" applyFont="1" applyBorder="1" applyProtection="1"/>
    <xf numFmtId="4" fontId="0" fillId="0" borderId="6" xfId="0" applyNumberFormat="1" applyFont="1" applyBorder="1" applyProtection="1"/>
    <xf numFmtId="49" fontId="1" fillId="0" borderId="0" xfId="0" applyNumberFormat="1" applyFont="1" applyBorder="1" applyProtection="1"/>
    <xf numFmtId="4" fontId="1" fillId="2" borderId="16" xfId="0" applyNumberFormat="1" applyFont="1" applyFill="1" applyBorder="1" applyProtection="1"/>
    <xf numFmtId="164" fontId="1" fillId="0" borderId="16" xfId="0" applyNumberFormat="1" applyFont="1" applyFill="1" applyBorder="1" applyProtection="1"/>
    <xf numFmtId="0" fontId="0" fillId="0" borderId="1" xfId="0" applyBorder="1" applyAlignment="1" applyProtection="1">
      <alignment vertical="top" wrapText="1"/>
    </xf>
    <xf numFmtId="9" fontId="0" fillId="0" borderId="22" xfId="0" applyNumberFormat="1" applyBorder="1" applyAlignment="1" applyProtection="1">
      <alignment vertical="top"/>
    </xf>
    <xf numFmtId="0" fontId="0" fillId="0" borderId="22" xfId="0" applyBorder="1" applyAlignment="1" applyProtection="1">
      <alignment vertical="top"/>
    </xf>
    <xf numFmtId="0" fontId="1" fillId="0" borderId="19" xfId="0" applyFont="1" applyBorder="1" applyAlignment="1" applyProtection="1">
      <alignment vertical="top"/>
    </xf>
    <xf numFmtId="0" fontId="1" fillId="0" borderId="36" xfId="0" applyFont="1" applyBorder="1" applyAlignment="1" applyProtection="1">
      <alignment vertical="top"/>
    </xf>
    <xf numFmtId="0" fontId="0" fillId="2" borderId="14" xfId="0" applyFill="1" applyBorder="1" applyProtection="1">
      <protection locked="0"/>
    </xf>
    <xf numFmtId="164" fontId="1" fillId="2" borderId="19" xfId="0" applyNumberFormat="1" applyFont="1" applyFill="1" applyBorder="1" applyAlignment="1" applyProtection="1">
      <alignment vertical="top"/>
      <protection locked="0"/>
    </xf>
    <xf numFmtId="4" fontId="1" fillId="2" borderId="19" xfId="0" applyNumberFormat="1" applyFont="1" applyFill="1" applyBorder="1" applyAlignment="1" applyProtection="1">
      <alignment vertical="top"/>
      <protection locked="0"/>
    </xf>
    <xf numFmtId="4" fontId="1" fillId="2" borderId="36" xfId="0" applyNumberFormat="1" applyFont="1" applyFill="1" applyBorder="1" applyAlignment="1" applyProtection="1">
      <alignment vertical="top"/>
      <protection locked="0"/>
    </xf>
    <xf numFmtId="164" fontId="0" fillId="0" borderId="19" xfId="0" applyNumberFormat="1" applyFont="1" applyFill="1" applyBorder="1" applyAlignment="1" applyProtection="1">
      <alignment vertical="top"/>
    </xf>
    <xf numFmtId="0" fontId="0" fillId="0" borderId="19" xfId="0" applyFont="1" applyFill="1" applyBorder="1" applyAlignment="1" applyProtection="1">
      <alignment vertical="top"/>
    </xf>
    <xf numFmtId="4" fontId="0" fillId="0" borderId="19" xfId="0" applyNumberFormat="1" applyFont="1" applyFill="1" applyBorder="1" applyAlignment="1" applyProtection="1">
      <alignment vertical="top"/>
    </xf>
    <xf numFmtId="164" fontId="0" fillId="0" borderId="19" xfId="0" applyNumberFormat="1" applyFont="1" applyBorder="1" applyAlignment="1" applyProtection="1">
      <alignment vertical="top"/>
    </xf>
    <xf numFmtId="4" fontId="0" fillId="0" borderId="19" xfId="0" applyNumberFormat="1" applyFont="1" applyBorder="1" applyAlignment="1" applyProtection="1">
      <alignment vertical="top"/>
    </xf>
    <xf numFmtId="164" fontId="0" fillId="0" borderId="0" xfId="0" applyNumberFormat="1" applyFont="1" applyBorder="1" applyAlignment="1" applyProtection="1">
      <alignment vertical="top"/>
    </xf>
    <xf numFmtId="4" fontId="0" fillId="0" borderId="0" xfId="0" applyNumberFormat="1" applyFont="1" applyBorder="1" applyAlignment="1" applyProtection="1">
      <alignment vertical="top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topLeftCell="A22" zoomScaleNormal="100" workbookViewId="0">
      <selection activeCell="C43" sqref="C43"/>
    </sheetView>
  </sheetViews>
  <sheetFormatPr baseColWidth="10" defaultRowHeight="15"/>
  <cols>
    <col min="5" max="5" width="12.140625" customWidth="1"/>
  </cols>
  <sheetData>
    <row r="1" spans="1:6" ht="15.75" thickTop="1">
      <c r="A1" s="113" t="s">
        <v>32</v>
      </c>
      <c r="B1" s="114"/>
      <c r="C1" s="114"/>
      <c r="D1" s="114"/>
      <c r="E1" s="114"/>
      <c r="F1" s="115"/>
    </row>
    <row r="2" spans="1:6">
      <c r="A2" s="108" t="s">
        <v>33</v>
      </c>
      <c r="B2" s="109"/>
      <c r="C2" s="109"/>
      <c r="D2" s="109" t="s">
        <v>34</v>
      </c>
      <c r="E2" s="109"/>
      <c r="F2" s="110"/>
    </row>
    <row r="3" spans="1:6">
      <c r="A3" s="4" t="s">
        <v>35</v>
      </c>
      <c r="B3" s="5" t="s">
        <v>36</v>
      </c>
      <c r="C3" s="5" t="s">
        <v>37</v>
      </c>
      <c r="D3" s="5" t="s">
        <v>35</v>
      </c>
      <c r="E3" s="5" t="s">
        <v>36</v>
      </c>
      <c r="F3" s="6" t="s">
        <v>37</v>
      </c>
    </row>
    <row r="4" spans="1:6">
      <c r="A4" s="13">
        <v>500</v>
      </c>
      <c r="B4" s="8">
        <v>4</v>
      </c>
      <c r="C4" s="10">
        <f>B4*A4</f>
        <v>2000</v>
      </c>
      <c r="D4" s="14">
        <v>2</v>
      </c>
      <c r="E4" s="8">
        <v>1</v>
      </c>
      <c r="F4" s="11">
        <f>E4*D4</f>
        <v>2</v>
      </c>
    </row>
    <row r="5" spans="1:6">
      <c r="A5" s="13">
        <v>200</v>
      </c>
      <c r="B5" s="8"/>
      <c r="C5" s="10">
        <f t="shared" ref="C5:C10" si="0">B5*A5</f>
        <v>0</v>
      </c>
      <c r="D5" s="14">
        <v>1</v>
      </c>
      <c r="E5" s="8">
        <v>2</v>
      </c>
      <c r="F5" s="11">
        <f t="shared" ref="F5:F10" si="1">E5*D5</f>
        <v>2</v>
      </c>
    </row>
    <row r="6" spans="1:6">
      <c r="A6" s="13">
        <v>100</v>
      </c>
      <c r="B6" s="8">
        <v>1</v>
      </c>
      <c r="C6" s="10">
        <f t="shared" si="0"/>
        <v>100</v>
      </c>
      <c r="D6" s="14">
        <v>0.5</v>
      </c>
      <c r="E6" s="8">
        <v>2</v>
      </c>
      <c r="F6" s="11">
        <f t="shared" si="1"/>
        <v>1</v>
      </c>
    </row>
    <row r="7" spans="1:6">
      <c r="A7" s="13">
        <v>50</v>
      </c>
      <c r="B7" s="8">
        <v>1</v>
      </c>
      <c r="C7" s="10">
        <f t="shared" si="0"/>
        <v>50</v>
      </c>
      <c r="D7" s="14">
        <v>0.2</v>
      </c>
      <c r="E7" s="8"/>
      <c r="F7" s="11">
        <f t="shared" si="1"/>
        <v>0</v>
      </c>
    </row>
    <row r="8" spans="1:6">
      <c r="A8" s="13">
        <v>20</v>
      </c>
      <c r="B8" s="8"/>
      <c r="C8" s="10">
        <f t="shared" si="0"/>
        <v>0</v>
      </c>
      <c r="D8" s="14">
        <v>0.1</v>
      </c>
      <c r="E8" s="8">
        <v>3</v>
      </c>
      <c r="F8" s="11">
        <f t="shared" si="1"/>
        <v>0.30000000000000004</v>
      </c>
    </row>
    <row r="9" spans="1:6">
      <c r="A9" s="13">
        <v>10</v>
      </c>
      <c r="B9" s="8">
        <v>3</v>
      </c>
      <c r="C9" s="10">
        <f t="shared" si="0"/>
        <v>30</v>
      </c>
      <c r="D9" s="14">
        <v>0.05</v>
      </c>
      <c r="E9" s="8"/>
      <c r="F9" s="11">
        <f t="shared" si="1"/>
        <v>0</v>
      </c>
    </row>
    <row r="10" spans="1:6">
      <c r="A10" s="13">
        <v>5</v>
      </c>
      <c r="B10" s="8"/>
      <c r="C10" s="10">
        <f t="shared" si="0"/>
        <v>0</v>
      </c>
      <c r="D10" s="14">
        <v>0.02</v>
      </c>
      <c r="E10" s="8"/>
      <c r="F10" s="11">
        <f t="shared" si="1"/>
        <v>0</v>
      </c>
    </row>
    <row r="11" spans="1:6">
      <c r="A11" s="7"/>
      <c r="B11" s="8"/>
      <c r="C11" s="10"/>
      <c r="D11" s="14">
        <v>0.01</v>
      </c>
      <c r="E11" s="8"/>
      <c r="F11" s="11"/>
    </row>
    <row r="12" spans="1:6" ht="15.75" thickBot="1">
      <c r="A12" s="9"/>
      <c r="B12" s="15" t="s">
        <v>8</v>
      </c>
      <c r="C12" s="16">
        <f>SUM(C4:C10)</f>
        <v>2180</v>
      </c>
      <c r="D12" s="15"/>
      <c r="E12" s="15" t="s">
        <v>8</v>
      </c>
      <c r="F12" s="12">
        <f>SUM(F4:F10)</f>
        <v>5.3</v>
      </c>
    </row>
    <row r="13" spans="1:6" ht="15.75" thickTop="1"/>
  </sheetData>
  <mergeCells count="3">
    <mergeCell ref="A1:F1"/>
    <mergeCell ref="A2:C2"/>
    <mergeCell ref="D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>
      <selection activeCell="B34" sqref="B34"/>
    </sheetView>
  </sheetViews>
  <sheetFormatPr baseColWidth="10" defaultRowHeight="15"/>
  <cols>
    <col min="1" max="1" width="34.85546875" style="24" customWidth="1"/>
    <col min="2" max="2" width="10.85546875" style="24" customWidth="1"/>
    <col min="3" max="3" width="14" style="24" customWidth="1"/>
    <col min="4" max="4" width="24" style="24" customWidth="1"/>
    <col min="5" max="5" width="16.7109375" style="24" customWidth="1"/>
    <col min="6" max="6" width="17.42578125" style="24" customWidth="1"/>
    <col min="7" max="16384" width="11.42578125" style="24"/>
  </cols>
  <sheetData>
    <row r="1" spans="1:6" ht="24" thickTop="1">
      <c r="A1" s="19" t="s">
        <v>0</v>
      </c>
      <c r="B1" s="20"/>
      <c r="C1" s="21" t="s">
        <v>3</v>
      </c>
      <c r="D1" s="22">
        <v>42661</v>
      </c>
      <c r="E1" s="21" t="s">
        <v>1</v>
      </c>
      <c r="F1" s="23">
        <v>1</v>
      </c>
    </row>
    <row r="2" spans="1:6" ht="30">
      <c r="A2" s="25"/>
      <c r="B2" s="26"/>
      <c r="C2" s="26"/>
      <c r="D2" s="26"/>
      <c r="E2" s="27" t="s">
        <v>2</v>
      </c>
      <c r="F2" s="28" t="s">
        <v>39</v>
      </c>
    </row>
    <row r="3" spans="1:6" ht="18.75">
      <c r="A3" s="29" t="s">
        <v>30</v>
      </c>
      <c r="B3" s="30"/>
      <c r="C3" s="30"/>
      <c r="D3" s="30"/>
      <c r="E3" s="31">
        <f>Zählprotokoll!C12+Zählprotokoll!F12</f>
        <v>2185.3000000000002</v>
      </c>
      <c r="F3" s="32"/>
    </row>
    <row r="4" spans="1:6">
      <c r="A4" s="33"/>
      <c r="B4" s="34"/>
      <c r="C4" s="34"/>
      <c r="D4" s="34"/>
      <c r="E4" s="35"/>
      <c r="F4" s="36"/>
    </row>
    <row r="5" spans="1:6">
      <c r="A5" s="37"/>
      <c r="B5" s="111" t="s">
        <v>4</v>
      </c>
      <c r="C5" s="112"/>
      <c r="D5" s="38" t="s">
        <v>13</v>
      </c>
      <c r="E5" s="39"/>
      <c r="F5" s="36"/>
    </row>
    <row r="6" spans="1:6">
      <c r="A6" s="40" t="s">
        <v>12</v>
      </c>
      <c r="B6" s="41" t="s">
        <v>15</v>
      </c>
      <c r="C6" s="42" t="s">
        <v>37</v>
      </c>
      <c r="D6" s="43"/>
      <c r="E6" s="39"/>
      <c r="F6" s="36"/>
    </row>
    <row r="7" spans="1:6">
      <c r="A7" s="44"/>
      <c r="B7" s="45"/>
      <c r="C7" s="39"/>
      <c r="D7" s="39"/>
      <c r="E7" s="39"/>
      <c r="F7" s="36"/>
    </row>
    <row r="8" spans="1:6">
      <c r="A8" s="44" t="s">
        <v>5</v>
      </c>
      <c r="B8" s="46">
        <v>0.19</v>
      </c>
      <c r="C8" s="47">
        <f>D8*B8</f>
        <v>87.259495798319335</v>
      </c>
      <c r="D8" s="48">
        <f>E8/(1+B8)</f>
        <v>459.2605042016807</v>
      </c>
      <c r="E8" s="49">
        <f>459.26+87.26</f>
        <v>546.52</v>
      </c>
      <c r="F8" s="36"/>
    </row>
    <row r="9" spans="1:6">
      <c r="A9" s="44"/>
      <c r="B9" s="45"/>
      <c r="C9" s="50"/>
      <c r="D9" s="51"/>
      <c r="E9" s="52"/>
      <c r="F9" s="36"/>
    </row>
    <row r="10" spans="1:6">
      <c r="A10" s="44" t="s">
        <v>6</v>
      </c>
      <c r="B10" s="46"/>
      <c r="C10" s="47">
        <f>D10*B10</f>
        <v>0</v>
      </c>
      <c r="D10" s="48">
        <f>E10/(1+B10)</f>
        <v>0</v>
      </c>
      <c r="E10" s="53"/>
      <c r="F10" s="36"/>
    </row>
    <row r="11" spans="1:6">
      <c r="A11" s="44"/>
      <c r="B11" s="45"/>
      <c r="C11" s="50"/>
      <c r="D11" s="51"/>
      <c r="E11" s="52"/>
      <c r="F11" s="36"/>
    </row>
    <row r="12" spans="1:6">
      <c r="A12" s="44" t="s">
        <v>7</v>
      </c>
      <c r="B12" s="45"/>
      <c r="C12" s="54"/>
      <c r="D12" s="55">
        <f>E12</f>
        <v>0</v>
      </c>
      <c r="E12" s="56"/>
      <c r="F12" s="36"/>
    </row>
    <row r="13" spans="1:6">
      <c r="A13" s="44"/>
      <c r="B13" s="45"/>
      <c r="C13" s="50"/>
      <c r="D13" s="57"/>
      <c r="E13" s="58"/>
      <c r="F13" s="36"/>
    </row>
    <row r="14" spans="1:6">
      <c r="A14" s="44" t="s">
        <v>14</v>
      </c>
      <c r="B14" s="45"/>
      <c r="C14" s="54"/>
      <c r="D14" s="55">
        <f>E14/(1+B14)</f>
        <v>400</v>
      </c>
      <c r="E14" s="56">
        <v>400</v>
      </c>
      <c r="F14" s="36"/>
    </row>
    <row r="15" spans="1:6">
      <c r="A15" s="44"/>
      <c r="B15" s="45"/>
      <c r="C15" s="39"/>
      <c r="D15" s="34"/>
      <c r="E15" s="59"/>
      <c r="F15" s="36"/>
    </row>
    <row r="16" spans="1:6">
      <c r="A16" s="44"/>
      <c r="B16" s="26"/>
      <c r="C16" s="60">
        <f>SUM(C8:C14)</f>
        <v>87.259495798319335</v>
      </c>
      <c r="D16" s="61">
        <f>SUM(D8:D14)</f>
        <v>859.26050420168076</v>
      </c>
      <c r="E16" s="60">
        <f>SUM(C16:D16)</f>
        <v>946.5200000000001</v>
      </c>
      <c r="F16" s="36"/>
    </row>
    <row r="17" spans="1:6">
      <c r="A17" s="44"/>
      <c r="C17" s="62"/>
      <c r="D17" s="63" t="s">
        <v>38</v>
      </c>
      <c r="E17" s="60">
        <f>SUM(E8:E14)+E3</f>
        <v>3131.82</v>
      </c>
      <c r="F17" s="36"/>
    </row>
    <row r="18" spans="1:6">
      <c r="A18" s="64"/>
      <c r="B18" s="30"/>
      <c r="C18" s="30"/>
      <c r="E18" s="59"/>
      <c r="F18" s="36"/>
    </row>
    <row r="19" spans="1:6" ht="28.5" customHeight="1">
      <c r="A19" s="65" t="s">
        <v>31</v>
      </c>
      <c r="B19" s="66"/>
      <c r="C19" s="66"/>
      <c r="D19" s="66"/>
      <c r="E19" s="67">
        <v>1352.14</v>
      </c>
      <c r="F19" s="36"/>
    </row>
    <row r="20" spans="1:6" ht="29.25" customHeight="1">
      <c r="A20" s="68" t="s">
        <v>16</v>
      </c>
      <c r="B20" s="66"/>
      <c r="C20" s="66"/>
      <c r="D20" s="66"/>
      <c r="E20" s="69">
        <f>E17-E19</f>
        <v>1779.68</v>
      </c>
      <c r="F20" s="36"/>
    </row>
    <row r="21" spans="1:6" ht="30" customHeight="1">
      <c r="A21" s="70" t="s">
        <v>9</v>
      </c>
      <c r="B21" s="71"/>
      <c r="C21" s="71"/>
      <c r="D21" s="71"/>
      <c r="E21" s="72"/>
      <c r="F21" s="36"/>
    </row>
    <row r="22" spans="1:6">
      <c r="A22" s="44"/>
      <c r="B22" s="34"/>
      <c r="C22" s="34"/>
      <c r="D22" s="34"/>
      <c r="E22" s="59"/>
      <c r="F22" s="36"/>
    </row>
    <row r="23" spans="1:6">
      <c r="A23" s="44" t="s">
        <v>29</v>
      </c>
      <c r="B23" s="34"/>
      <c r="D23" s="34"/>
      <c r="E23" s="56">
        <v>150</v>
      </c>
      <c r="F23" s="36"/>
    </row>
    <row r="24" spans="1:6">
      <c r="A24" s="44"/>
      <c r="B24" s="34"/>
      <c r="C24" s="34"/>
      <c r="D24" s="34"/>
      <c r="E24" s="59"/>
      <c r="F24" s="36"/>
    </row>
    <row r="25" spans="1:6">
      <c r="A25" s="64" t="s">
        <v>10</v>
      </c>
      <c r="B25" s="30"/>
      <c r="D25" s="30"/>
      <c r="E25" s="87"/>
      <c r="F25" s="36"/>
    </row>
    <row r="26" spans="1:6" ht="29.25" customHeight="1">
      <c r="A26" s="68" t="s">
        <v>17</v>
      </c>
      <c r="B26" s="66"/>
      <c r="C26" s="66"/>
      <c r="D26" s="66"/>
      <c r="E26" s="69">
        <f>E20-SUM(E23:E25)</f>
        <v>1629.68</v>
      </c>
      <c r="F26" s="36"/>
    </row>
    <row r="27" spans="1:6">
      <c r="A27" s="44"/>
      <c r="B27" s="34"/>
      <c r="C27" s="34"/>
      <c r="D27" s="34"/>
      <c r="E27" s="34"/>
      <c r="F27" s="36"/>
    </row>
    <row r="28" spans="1:6" ht="63" customHeight="1" thickBot="1">
      <c r="A28" s="73" t="s">
        <v>11</v>
      </c>
      <c r="B28" s="74"/>
      <c r="C28" s="75"/>
      <c r="D28" s="76"/>
      <c r="E28" s="76"/>
      <c r="F28" s="77"/>
    </row>
    <row r="29" spans="1:6" ht="15.75" thickTop="1"/>
    <row r="30" spans="1:6">
      <c r="A30" s="78" t="s">
        <v>18</v>
      </c>
    </row>
    <row r="31" spans="1:6">
      <c r="A31" s="79" t="s">
        <v>19</v>
      </c>
      <c r="B31" s="80">
        <f>D1</f>
        <v>42661</v>
      </c>
      <c r="C31" s="81">
        <f>E19</f>
        <v>1352.14</v>
      </c>
    </row>
    <row r="32" spans="1:6">
      <c r="A32" s="79" t="s">
        <v>20</v>
      </c>
      <c r="B32" s="82"/>
      <c r="C32" s="81">
        <f>E23</f>
        <v>150</v>
      </c>
    </row>
    <row r="33" spans="1:3">
      <c r="A33" s="79" t="s">
        <v>21</v>
      </c>
      <c r="B33" s="82"/>
      <c r="C33" s="81">
        <f>E25</f>
        <v>0</v>
      </c>
    </row>
    <row r="34" spans="1:3">
      <c r="A34" s="79" t="s">
        <v>26</v>
      </c>
      <c r="B34" s="82"/>
      <c r="C34" s="81">
        <f>E26</f>
        <v>1629.68</v>
      </c>
    </row>
    <row r="35" spans="1:3">
      <c r="A35" s="79" t="s">
        <v>22</v>
      </c>
      <c r="B35" s="82"/>
      <c r="C35" s="81">
        <f>SUM(E8:E10)</f>
        <v>546.52</v>
      </c>
    </row>
    <row r="36" spans="1:3">
      <c r="A36" s="79" t="s">
        <v>23</v>
      </c>
      <c r="B36" s="82"/>
      <c r="C36" s="81">
        <f>E12</f>
        <v>0</v>
      </c>
    </row>
    <row r="37" spans="1:3">
      <c r="A37" s="79" t="s">
        <v>24</v>
      </c>
      <c r="B37" s="82"/>
      <c r="C37" s="81">
        <f>E14</f>
        <v>400</v>
      </c>
    </row>
    <row r="38" spans="1:3">
      <c r="A38" s="79"/>
      <c r="B38" s="82"/>
      <c r="C38" s="81"/>
    </row>
    <row r="39" spans="1:3">
      <c r="A39" s="79" t="s">
        <v>25</v>
      </c>
      <c r="B39" s="82"/>
      <c r="C39" s="81">
        <f>SUM(C31:C34)-SUM(C35:C37)</f>
        <v>2185.3000000000002</v>
      </c>
    </row>
    <row r="40" spans="1:3">
      <c r="A40" s="83" t="s">
        <v>27</v>
      </c>
      <c r="B40" s="84"/>
      <c r="C40" s="85">
        <f>E3</f>
        <v>2185.3000000000002</v>
      </c>
    </row>
    <row r="41" spans="1:3">
      <c r="A41" s="79" t="s">
        <v>28</v>
      </c>
      <c r="B41" s="82"/>
      <c r="C41" s="81">
        <f>C39-C40</f>
        <v>0</v>
      </c>
    </row>
    <row r="42" spans="1:3">
      <c r="A42" s="79"/>
      <c r="B42" s="82"/>
      <c r="C42" s="82"/>
    </row>
    <row r="43" spans="1:3">
      <c r="A43" s="86"/>
    </row>
    <row r="44" spans="1:3">
      <c r="A44" s="86"/>
    </row>
  </sheetData>
  <mergeCells count="1">
    <mergeCell ref="B5:C5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Normal="100" workbookViewId="0">
      <selection activeCell="I16" sqref="I16"/>
    </sheetView>
  </sheetViews>
  <sheetFormatPr baseColWidth="10" defaultRowHeight="15"/>
  <cols>
    <col min="1" max="1" width="37.5703125" customWidth="1"/>
    <col min="4" max="4" width="31.28515625" customWidth="1"/>
    <col min="5" max="5" width="20" customWidth="1"/>
    <col min="6" max="6" width="16.85546875" customWidth="1"/>
  </cols>
  <sheetData>
    <row r="1" spans="1:6" ht="19.5" thickTop="1">
      <c r="A1" s="105" t="s">
        <v>32</v>
      </c>
      <c r="B1" s="106"/>
      <c r="C1" s="106"/>
      <c r="D1" s="106"/>
      <c r="E1" s="106"/>
      <c r="F1" s="107"/>
    </row>
    <row r="2" spans="1:6">
      <c r="A2" s="108" t="s">
        <v>33</v>
      </c>
      <c r="B2" s="109"/>
      <c r="C2" s="109"/>
      <c r="D2" s="109" t="s">
        <v>34</v>
      </c>
      <c r="E2" s="109"/>
      <c r="F2" s="110"/>
    </row>
    <row r="3" spans="1:6">
      <c r="A3" s="4" t="s">
        <v>35</v>
      </c>
      <c r="B3" s="5" t="s">
        <v>36</v>
      </c>
      <c r="C3" s="5" t="s">
        <v>37</v>
      </c>
      <c r="D3" s="5" t="s">
        <v>35</v>
      </c>
      <c r="E3" s="5" t="s">
        <v>36</v>
      </c>
      <c r="F3" s="6" t="s">
        <v>37</v>
      </c>
    </row>
    <row r="4" spans="1:6">
      <c r="A4" s="13">
        <v>500</v>
      </c>
      <c r="B4" s="94"/>
      <c r="C4" s="10">
        <f>B4*A4</f>
        <v>0</v>
      </c>
      <c r="D4" s="14">
        <v>2</v>
      </c>
      <c r="E4" s="94">
        <v>1</v>
      </c>
      <c r="F4" s="11">
        <f>E4*D4</f>
        <v>2</v>
      </c>
    </row>
    <row r="5" spans="1:6">
      <c r="A5" s="13">
        <v>200</v>
      </c>
      <c r="B5" s="94"/>
      <c r="C5" s="10">
        <f t="shared" ref="C5:C10" si="0">B5*A5</f>
        <v>0</v>
      </c>
      <c r="D5" s="14">
        <v>1</v>
      </c>
      <c r="E5" s="94">
        <v>2</v>
      </c>
      <c r="F5" s="11">
        <f t="shared" ref="F5:F10" si="1">E5*D5</f>
        <v>2</v>
      </c>
    </row>
    <row r="6" spans="1:6">
      <c r="A6" s="13">
        <v>100</v>
      </c>
      <c r="B6" s="94">
        <v>15</v>
      </c>
      <c r="C6" s="10">
        <f t="shared" si="0"/>
        <v>1500</v>
      </c>
      <c r="D6" s="14">
        <v>0.5</v>
      </c>
      <c r="E6" s="94">
        <v>2</v>
      </c>
      <c r="F6" s="11">
        <f t="shared" si="1"/>
        <v>1</v>
      </c>
    </row>
    <row r="7" spans="1:6">
      <c r="A7" s="13">
        <v>50</v>
      </c>
      <c r="B7" s="94">
        <v>5</v>
      </c>
      <c r="C7" s="10">
        <f t="shared" si="0"/>
        <v>250</v>
      </c>
      <c r="D7" s="14">
        <v>0.2</v>
      </c>
      <c r="E7" s="94"/>
      <c r="F7" s="11">
        <f t="shared" si="1"/>
        <v>0</v>
      </c>
    </row>
    <row r="8" spans="1:6">
      <c r="A8" s="13">
        <v>20</v>
      </c>
      <c r="B8" s="94"/>
      <c r="C8" s="10">
        <f t="shared" si="0"/>
        <v>0</v>
      </c>
      <c r="D8" s="14">
        <v>0.1</v>
      </c>
      <c r="E8" s="94">
        <v>3</v>
      </c>
      <c r="F8" s="11">
        <f t="shared" si="1"/>
        <v>0.30000000000000004</v>
      </c>
    </row>
    <row r="9" spans="1:6">
      <c r="A9" s="13">
        <v>10</v>
      </c>
      <c r="B9" s="94">
        <v>3</v>
      </c>
      <c r="C9" s="10">
        <f t="shared" si="0"/>
        <v>30</v>
      </c>
      <c r="D9" s="14">
        <v>0.05</v>
      </c>
      <c r="E9" s="94"/>
      <c r="F9" s="11">
        <f t="shared" si="1"/>
        <v>0</v>
      </c>
    </row>
    <row r="10" spans="1:6">
      <c r="A10" s="13">
        <v>5</v>
      </c>
      <c r="B10" s="94"/>
      <c r="C10" s="10">
        <f t="shared" si="0"/>
        <v>0</v>
      </c>
      <c r="D10" s="14">
        <v>0.02</v>
      </c>
      <c r="E10" s="94"/>
      <c r="F10" s="11">
        <f t="shared" si="1"/>
        <v>0</v>
      </c>
    </row>
    <row r="11" spans="1:6">
      <c r="A11" s="7"/>
      <c r="B11" s="8"/>
      <c r="C11" s="10"/>
      <c r="D11" s="14">
        <v>0.01</v>
      </c>
      <c r="E11" s="94"/>
      <c r="F11" s="11"/>
    </row>
    <row r="12" spans="1:6" ht="15.75" thickBot="1">
      <c r="A12" s="9"/>
      <c r="B12" s="15" t="s">
        <v>8</v>
      </c>
      <c r="C12" s="16">
        <f>SUM(C4:C10)</f>
        <v>1780</v>
      </c>
      <c r="D12" s="15"/>
      <c r="E12" s="15" t="s">
        <v>8</v>
      </c>
      <c r="F12" s="12">
        <f>SUM(F4:F10)</f>
        <v>5.3</v>
      </c>
    </row>
    <row r="13" spans="1:6" ht="15.75" thickTop="1"/>
    <row r="14" spans="1:6" ht="15.75" thickBot="1"/>
    <row r="15" spans="1:6" ht="24" thickTop="1">
      <c r="A15" s="19" t="s">
        <v>0</v>
      </c>
      <c r="B15" s="20"/>
      <c r="C15" s="21" t="s">
        <v>3</v>
      </c>
      <c r="D15" s="1">
        <v>42661</v>
      </c>
      <c r="E15" s="21" t="s">
        <v>1</v>
      </c>
      <c r="F15" s="2">
        <v>1</v>
      </c>
    </row>
    <row r="16" spans="1:6" ht="30">
      <c r="A16" s="25"/>
      <c r="B16" s="26"/>
      <c r="C16" s="26"/>
      <c r="D16" s="26"/>
      <c r="E16" s="27" t="s">
        <v>2</v>
      </c>
      <c r="F16" s="28" t="s">
        <v>39</v>
      </c>
    </row>
    <row r="17" spans="1:6" ht="18.75">
      <c r="A17" s="29" t="s">
        <v>30</v>
      </c>
      <c r="B17" s="30"/>
      <c r="C17" s="30"/>
      <c r="D17" s="30"/>
      <c r="E17" s="88">
        <f>C12+F12</f>
        <v>1785.3</v>
      </c>
      <c r="F17" s="32"/>
    </row>
    <row r="18" spans="1:6">
      <c r="A18" s="33"/>
      <c r="B18" s="34"/>
      <c r="C18" s="34"/>
      <c r="D18" s="34"/>
      <c r="E18" s="35"/>
      <c r="F18" s="36"/>
    </row>
    <row r="19" spans="1:6">
      <c r="A19" s="37"/>
      <c r="B19" s="111" t="s">
        <v>4</v>
      </c>
      <c r="C19" s="112"/>
      <c r="D19" s="38" t="s">
        <v>13</v>
      </c>
      <c r="E19" s="39"/>
      <c r="F19" s="36"/>
    </row>
    <row r="20" spans="1:6">
      <c r="A20" s="40" t="s">
        <v>12</v>
      </c>
      <c r="B20" s="41" t="s">
        <v>15</v>
      </c>
      <c r="C20" s="42" t="s">
        <v>37</v>
      </c>
      <c r="D20" s="43"/>
      <c r="E20" s="39"/>
      <c r="F20" s="36"/>
    </row>
    <row r="21" spans="1:6">
      <c r="A21" s="44"/>
      <c r="B21" s="45"/>
      <c r="C21" s="39"/>
      <c r="D21" s="39"/>
      <c r="E21" s="39"/>
      <c r="F21" s="36"/>
    </row>
    <row r="22" spans="1:6">
      <c r="A22" s="89" t="s">
        <v>5</v>
      </c>
      <c r="B22" s="90">
        <v>0.19</v>
      </c>
      <c r="C22" s="98">
        <f>D22*B22</f>
        <v>87.259495798319335</v>
      </c>
      <c r="D22" s="101">
        <f>E22/(1+B22)</f>
        <v>459.2605042016807</v>
      </c>
      <c r="E22" s="95">
        <v>546.52</v>
      </c>
      <c r="F22" s="36"/>
    </row>
    <row r="23" spans="1:6">
      <c r="A23" s="89"/>
      <c r="B23" s="91"/>
      <c r="C23" s="99"/>
      <c r="D23" s="102"/>
      <c r="E23" s="92"/>
      <c r="F23" s="36"/>
    </row>
    <row r="24" spans="1:6">
      <c r="A24" s="89" t="s">
        <v>6</v>
      </c>
      <c r="B24" s="90"/>
      <c r="C24" s="98">
        <f>D24*B24</f>
        <v>0</v>
      </c>
      <c r="D24" s="101">
        <f>E24/(1+B24)</f>
        <v>0</v>
      </c>
      <c r="E24" s="96"/>
      <c r="F24" s="36"/>
    </row>
    <row r="25" spans="1:6">
      <c r="A25" s="89"/>
      <c r="B25" s="91"/>
      <c r="C25" s="99"/>
      <c r="D25" s="102"/>
      <c r="E25" s="92"/>
      <c r="F25" s="36"/>
    </row>
    <row r="26" spans="1:6">
      <c r="A26" s="89" t="s">
        <v>7</v>
      </c>
      <c r="B26" s="91"/>
      <c r="C26" s="100"/>
      <c r="D26" s="103">
        <f>E26</f>
        <v>0</v>
      </c>
      <c r="E26" s="97"/>
      <c r="F26" s="36"/>
    </row>
    <row r="27" spans="1:6">
      <c r="A27" s="89"/>
      <c r="B27" s="91"/>
      <c r="C27" s="99"/>
      <c r="D27" s="104"/>
      <c r="E27" s="93"/>
      <c r="F27" s="36"/>
    </row>
    <row r="28" spans="1:6" ht="31.5" customHeight="1">
      <c r="A28" s="89" t="s">
        <v>40</v>
      </c>
      <c r="B28" s="91"/>
      <c r="C28" s="100"/>
      <c r="D28" s="103">
        <f>E28/(1+B28)</f>
        <v>400</v>
      </c>
      <c r="E28" s="97">
        <v>400</v>
      </c>
      <c r="F28" s="36"/>
    </row>
    <row r="29" spans="1:6">
      <c r="A29" s="44"/>
      <c r="B29" s="45"/>
      <c r="C29" s="39"/>
      <c r="D29" s="34"/>
      <c r="E29" s="59"/>
      <c r="F29" s="36"/>
    </row>
    <row r="30" spans="1:6">
      <c r="A30" s="44"/>
      <c r="B30" s="26"/>
      <c r="C30" s="60">
        <f>SUM(C22:C28)</f>
        <v>87.259495798319335</v>
      </c>
      <c r="D30" s="61">
        <f>SUM(D22:D28)</f>
        <v>859.26050420168076</v>
      </c>
      <c r="E30" s="60">
        <f>SUM(C30:D30)</f>
        <v>946.5200000000001</v>
      </c>
      <c r="F30" s="36"/>
    </row>
    <row r="31" spans="1:6">
      <c r="A31" s="44"/>
      <c r="B31" s="24"/>
      <c r="C31" s="62"/>
      <c r="D31" s="63" t="s">
        <v>38</v>
      </c>
      <c r="E31" s="60">
        <f>SUM(E22:E28)+E17</f>
        <v>2731.8199999999997</v>
      </c>
      <c r="F31" s="36"/>
    </row>
    <row r="32" spans="1:6">
      <c r="A32" s="64"/>
      <c r="B32" s="30"/>
      <c r="C32" s="30"/>
      <c r="D32" s="24"/>
      <c r="E32" s="59"/>
      <c r="F32" s="36"/>
    </row>
    <row r="33" spans="1:6" ht="18.75">
      <c r="A33" s="65" t="s">
        <v>31</v>
      </c>
      <c r="B33" s="66"/>
      <c r="C33" s="66"/>
      <c r="D33" s="66"/>
      <c r="E33" s="18">
        <v>1352.14</v>
      </c>
      <c r="F33" s="36"/>
    </row>
    <row r="34" spans="1:6" ht="18.75">
      <c r="A34" s="68" t="s">
        <v>16</v>
      </c>
      <c r="B34" s="66"/>
      <c r="C34" s="66"/>
      <c r="D34" s="66"/>
      <c r="E34" s="69">
        <f>E31-E33</f>
        <v>1379.6799999999996</v>
      </c>
      <c r="F34" s="36"/>
    </row>
    <row r="35" spans="1:6">
      <c r="A35" s="70" t="s">
        <v>9</v>
      </c>
      <c r="B35" s="71"/>
      <c r="C35" s="71"/>
      <c r="D35" s="71"/>
      <c r="E35" s="72"/>
      <c r="F35" s="36"/>
    </row>
    <row r="36" spans="1:6">
      <c r="A36" s="44"/>
      <c r="B36" s="34"/>
      <c r="C36" s="34"/>
      <c r="D36" s="34"/>
      <c r="E36" s="59"/>
      <c r="F36" s="36"/>
    </row>
    <row r="37" spans="1:6">
      <c r="A37" s="44" t="s">
        <v>29</v>
      </c>
      <c r="B37" s="34"/>
      <c r="C37" s="24"/>
      <c r="D37" s="34"/>
      <c r="E37" s="17">
        <v>150</v>
      </c>
      <c r="F37" s="36"/>
    </row>
    <row r="38" spans="1:6">
      <c r="A38" s="44"/>
      <c r="B38" s="34"/>
      <c r="C38" s="34"/>
      <c r="D38" s="34"/>
      <c r="E38" s="59"/>
      <c r="F38" s="36"/>
    </row>
    <row r="39" spans="1:6">
      <c r="A39" s="64" t="s">
        <v>10</v>
      </c>
      <c r="B39" s="30"/>
      <c r="C39" s="24"/>
      <c r="D39" s="30"/>
      <c r="E39" s="3"/>
      <c r="F39" s="36"/>
    </row>
    <row r="40" spans="1:6" ht="18.75">
      <c r="A40" s="68" t="s">
        <v>17</v>
      </c>
      <c r="B40" s="66"/>
      <c r="C40" s="66"/>
      <c r="D40" s="66"/>
      <c r="E40" s="69">
        <f>E34-SUM(E37:E39)</f>
        <v>1229.6799999999996</v>
      </c>
      <c r="F40" s="36"/>
    </row>
    <row r="41" spans="1:6">
      <c r="A41" s="44"/>
      <c r="B41" s="34"/>
      <c r="C41" s="34"/>
      <c r="D41" s="34"/>
      <c r="E41" s="34"/>
      <c r="F41" s="36"/>
    </row>
    <row r="42" spans="1:6" ht="57" customHeight="1" thickBot="1">
      <c r="A42" s="73" t="s">
        <v>11</v>
      </c>
      <c r="B42" s="74"/>
      <c r="C42" s="75"/>
      <c r="D42" s="76"/>
      <c r="E42" s="76"/>
      <c r="F42" s="77"/>
    </row>
    <row r="43" spans="1:6" ht="15.75" thickTop="1">
      <c r="A43" s="24"/>
      <c r="B43" s="24"/>
      <c r="C43" s="24"/>
      <c r="D43" s="24"/>
      <c r="E43" s="24"/>
      <c r="F43" s="24"/>
    </row>
    <row r="44" spans="1:6">
      <c r="A44" s="78" t="s">
        <v>18</v>
      </c>
      <c r="B44" s="24"/>
      <c r="C44" s="24"/>
      <c r="D44" s="24"/>
      <c r="E44" s="24"/>
      <c r="F44" s="24"/>
    </row>
    <row r="45" spans="1:6">
      <c r="A45" s="79" t="s">
        <v>19</v>
      </c>
      <c r="B45" s="80">
        <f>D15</f>
        <v>42661</v>
      </c>
      <c r="C45" s="81">
        <f>E33</f>
        <v>1352.14</v>
      </c>
      <c r="D45" s="24"/>
      <c r="E45" s="24"/>
      <c r="F45" s="24"/>
    </row>
    <row r="46" spans="1:6">
      <c r="A46" s="79" t="s">
        <v>20</v>
      </c>
      <c r="B46" s="82"/>
      <c r="C46" s="81">
        <f>E37</f>
        <v>150</v>
      </c>
      <c r="D46" s="24"/>
      <c r="E46" s="24"/>
      <c r="F46" s="24"/>
    </row>
    <row r="47" spans="1:6">
      <c r="A47" s="79" t="s">
        <v>21</v>
      </c>
      <c r="B47" s="82"/>
      <c r="C47" s="81">
        <f>E39</f>
        <v>0</v>
      </c>
      <c r="D47" s="24"/>
      <c r="E47" s="24"/>
      <c r="F47" s="24"/>
    </row>
    <row r="48" spans="1:6">
      <c r="A48" s="79" t="s">
        <v>26</v>
      </c>
      <c r="B48" s="82"/>
      <c r="C48" s="81">
        <f>E40</f>
        <v>1229.6799999999996</v>
      </c>
      <c r="D48" s="24"/>
      <c r="E48" s="24"/>
      <c r="F48" s="24"/>
    </row>
    <row r="49" spans="1:6">
      <c r="A49" s="79" t="s">
        <v>22</v>
      </c>
      <c r="B49" s="82"/>
      <c r="C49" s="81">
        <f>SUM(E22:E24)</f>
        <v>546.52</v>
      </c>
      <c r="D49" s="24"/>
      <c r="E49" s="24"/>
      <c r="F49" s="24"/>
    </row>
    <row r="50" spans="1:6">
      <c r="A50" s="79" t="s">
        <v>23</v>
      </c>
      <c r="B50" s="82"/>
      <c r="C50" s="81">
        <f>E26</f>
        <v>0</v>
      </c>
      <c r="D50" s="24"/>
      <c r="E50" s="24"/>
      <c r="F50" s="24"/>
    </row>
    <row r="51" spans="1:6">
      <c r="A51" s="79" t="s">
        <v>24</v>
      </c>
      <c r="B51" s="82"/>
      <c r="C51" s="81">
        <f>E28</f>
        <v>400</v>
      </c>
      <c r="D51" s="24"/>
      <c r="E51" s="24"/>
      <c r="F51" s="24"/>
    </row>
    <row r="52" spans="1:6">
      <c r="A52" s="79"/>
      <c r="B52" s="82"/>
      <c r="C52" s="81"/>
      <c r="D52" s="24"/>
      <c r="E52" s="24"/>
      <c r="F52" s="24"/>
    </row>
    <row r="53" spans="1:6">
      <c r="A53" s="79" t="s">
        <v>25</v>
      </c>
      <c r="B53" s="82"/>
      <c r="C53" s="81">
        <f>SUM(C45:C48)-SUM(C49:C51)</f>
        <v>1785.2999999999997</v>
      </c>
      <c r="D53" s="24"/>
      <c r="E53" s="24"/>
      <c r="F53" s="24"/>
    </row>
    <row r="54" spans="1:6">
      <c r="A54" s="83" t="s">
        <v>27</v>
      </c>
      <c r="B54" s="84"/>
      <c r="C54" s="85">
        <f>E17</f>
        <v>1785.3</v>
      </c>
      <c r="D54" s="24"/>
      <c r="E54" s="24"/>
      <c r="F54" s="24"/>
    </row>
    <row r="55" spans="1:6">
      <c r="A55" s="79" t="s">
        <v>28</v>
      </c>
      <c r="B55" s="82"/>
      <c r="C55" s="81">
        <f>C53-C54</f>
        <v>0</v>
      </c>
      <c r="D55" s="24"/>
      <c r="E55" s="24"/>
      <c r="F55" s="24"/>
    </row>
  </sheetData>
  <sheetProtection password="A7A6" sheet="1" objects="1" scenarios="1"/>
  <mergeCells count="4">
    <mergeCell ref="A1:F1"/>
    <mergeCell ref="A2:C2"/>
    <mergeCell ref="D2:F2"/>
    <mergeCell ref="B19:C19"/>
  </mergeCells>
  <pageMargins left="0.7" right="0.7" top="0.78740157499999996" bottom="0.78740157499999996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Zählprotokoll</vt:lpstr>
      <vt:lpstr>Kassenbericht</vt:lpstr>
      <vt:lpstr>Gemeinsam</vt:lpstr>
      <vt:lpstr>Kassenbericht!Druckbereich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Klebert</dc:creator>
  <cp:lastModifiedBy>Klebert</cp:lastModifiedBy>
  <cp:lastPrinted>2016-10-19T11:30:06Z</cp:lastPrinted>
  <dcterms:created xsi:type="dcterms:W3CDTF">2016-10-18T14:42:54Z</dcterms:created>
  <dcterms:modified xsi:type="dcterms:W3CDTF">2016-11-24T13:48:56Z</dcterms:modified>
</cp:coreProperties>
</file>